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495\Desktop\Ultimo dia\"/>
    </mc:Choice>
  </mc:AlternateContent>
  <xr:revisionPtr revIDLastSave="0" documentId="8_{A0A09C63-9D20-49D5-9BCD-5E111FF0781C}" xr6:coauthVersionLast="47" xr6:coauthVersionMax="47" xr10:uidLastSave="{00000000-0000-0000-0000-000000000000}"/>
  <bookViews>
    <workbookView xWindow="-108" yWindow="-108" windowWidth="23256" windowHeight="12456" firstSheet="1" activeTab="1" xr2:uid="{81E92A83-2BA3-4BB2-B267-41A5050FB10D}"/>
  </bookViews>
  <sheets>
    <sheet name="Producción L5" sheetId="1" r:id="rId1"/>
    <sheet name="3 semana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" l="1"/>
  <c r="O38" i="1"/>
  <c r="M38" i="1"/>
  <c r="K38" i="1"/>
  <c r="I38" i="1"/>
  <c r="H38" i="1"/>
  <c r="E38" i="1"/>
  <c r="D33" i="1"/>
  <c r="T4" i="1"/>
  <c r="I27" i="4"/>
  <c r="F30" i="4"/>
  <c r="F23" i="4"/>
  <c r="O27" i="4"/>
  <c r="T18" i="4"/>
  <c r="T17" i="4"/>
  <c r="T16" i="4"/>
  <c r="T12" i="4"/>
  <c r="T11" i="4"/>
  <c r="T10" i="4"/>
  <c r="D22" i="4"/>
  <c r="E27" i="4" s="1"/>
  <c r="D23" i="4"/>
  <c r="T6" i="4"/>
  <c r="H29" i="4"/>
  <c r="H28" i="4"/>
  <c r="H27" i="4"/>
  <c r="T5" i="4"/>
  <c r="T4" i="4"/>
  <c r="E39" i="1"/>
  <c r="G5" i="1"/>
  <c r="T5" i="1"/>
  <c r="T12" i="1"/>
  <c r="D35" i="1" s="1"/>
  <c r="T11" i="1"/>
  <c r="H39" i="1"/>
  <c r="H40" i="1"/>
  <c r="T30" i="1"/>
  <c r="T29" i="1"/>
  <c r="T28" i="1"/>
  <c r="T24" i="1"/>
  <c r="T23" i="1"/>
  <c r="D34" i="1" s="1"/>
  <c r="T22" i="1"/>
  <c r="T18" i="1"/>
  <c r="T16" i="1"/>
  <c r="D24" i="4" l="1"/>
  <c r="E29" i="4" s="1"/>
  <c r="K27" i="4"/>
  <c r="E28" i="4"/>
  <c r="E40" i="1"/>
  <c r="M27" i="4" l="1"/>
  <c r="K32" i="4" s="1"/>
  <c r="N32" i="4" s="1"/>
  <c r="N43" i="1"/>
</calcChain>
</file>

<file path=xl/sharedStrings.xml><?xml version="1.0" encoding="utf-8"?>
<sst xmlns="http://schemas.openxmlformats.org/spreadsheetml/2006/main" count="229" uniqueCount="36">
  <si>
    <t xml:space="preserve">S1 Producción de cajas de jugos de 8oz Quanty del lunes 30 de septiembre al sabado 05 de octubre </t>
  </si>
  <si>
    <t>Cajas</t>
  </si>
  <si>
    <t xml:space="preserve">Inicio </t>
  </si>
  <si>
    <t xml:space="preserve">Fin </t>
  </si>
  <si>
    <t xml:space="preserve">Lunes </t>
  </si>
  <si>
    <t>Martes</t>
  </si>
  <si>
    <t xml:space="preserve">Miercoles </t>
  </si>
  <si>
    <t xml:space="preserve">Jueves </t>
  </si>
  <si>
    <t xml:space="preserve">Viernes </t>
  </si>
  <si>
    <t xml:space="preserve">Sabado </t>
  </si>
  <si>
    <t xml:space="preserve">Quanty Naranja </t>
  </si>
  <si>
    <t>Quanty UVA</t>
  </si>
  <si>
    <t>Quanty Fruit Ponch</t>
  </si>
  <si>
    <t xml:space="preserve">S2 Producción de cajas de jugos de 8oz Quanty del lunes 07 de octubre al sabado 12 de octubre </t>
  </si>
  <si>
    <t xml:space="preserve">S3 Producción de cajas de jugos de 8oz Quanty del lunes 14 de octubre al sabado 19 de octubre </t>
  </si>
  <si>
    <t xml:space="preserve">S4 Producción de cajas de jugos de 8oz Quanty del lunes 21 de octubre al sabado 26 de octubre </t>
  </si>
  <si>
    <t xml:space="preserve">S5 Producción de cajas de jugos de 8oz Quanty del lunes 28 de octubre al sabado 02 de noviembre </t>
  </si>
  <si>
    <t xml:space="preserve">Durante 5 semana se produjeron </t>
  </si>
  <si>
    <t>Charolas</t>
  </si>
  <si>
    <t xml:space="preserve">Carton SIX PACK LATA * TARIMA </t>
  </si>
  <si>
    <t xml:space="preserve">Tarimas </t>
  </si>
  <si>
    <t>Charolas*Tarima</t>
  </si>
  <si>
    <t>Carton*tarima</t>
  </si>
  <si>
    <t xml:space="preserve">Cartones </t>
  </si>
  <si>
    <t xml:space="preserve">Total de carton SIX PACK LATA </t>
  </si>
  <si>
    <t xml:space="preserve">Tarimas de carton consumidas </t>
  </si>
  <si>
    <t xml:space="preserve">Total laminas </t>
  </si>
  <si>
    <t>Ahorramos 1</t>
  </si>
  <si>
    <t>Laminas ahorradas/reutilizadas</t>
  </si>
  <si>
    <t>Precio unitario</t>
  </si>
  <si>
    <t>Total ahorro</t>
  </si>
  <si>
    <t xml:space="preserve">S1 Producción de cajas de jugos de 8oz Quanty del miercoles 20 de noviembre al sabado 23 de noviembre </t>
  </si>
  <si>
    <t xml:space="preserve">S2 Producción de cajas de jugos de 8oz Quanty del lunes 25 de noviembre al sabado 30 de noviembre </t>
  </si>
  <si>
    <t xml:space="preserve">S3 Producción de cajas de jugos de 8oz Quanty del lunes 02 de diciembre al sabado 07 de diciembre </t>
  </si>
  <si>
    <t xml:space="preserve">Durante 3 semana se produjeron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</si>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</sst>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1540A]hh:mm:ss;@"/>
    <numFmt numFmtId="165" formatCode="0.000"/>
    <numFmt numFmtId="166" formatCode="_(* #,##0.000_);_(* \(#,##0.000\);_(* &quot;-&quot;?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0" fillId="0" borderId="2" xfId="0" applyBorder="1"/>
    <xf numFmtId="43" fontId="0" fillId="0" borderId="7" xfId="1" applyFont="1" applyBorder="1"/>
    <xf numFmtId="0" fontId="0" fillId="0" borderId="7" xfId="0" applyBorder="1"/>
    <xf numFmtId="0" fontId="0" fillId="0" borderId="10" xfId="0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164" fontId="0" fillId="0" borderId="6" xfId="0" applyNumberFormat="1" applyBorder="1"/>
    <xf numFmtId="164" fontId="0" fillId="0" borderId="1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5" borderId="6" xfId="0" applyNumberFormat="1" applyFill="1" applyBorder="1"/>
    <xf numFmtId="164" fontId="0" fillId="5" borderId="1" xfId="0" applyNumberFormat="1" applyFill="1" applyBorder="1"/>
    <xf numFmtId="43" fontId="0" fillId="5" borderId="7" xfId="1" applyFont="1" applyFill="1" applyBorder="1"/>
    <xf numFmtId="0" fontId="0" fillId="5" borderId="7" xfId="0" applyFill="1" applyBorder="1"/>
    <xf numFmtId="164" fontId="0" fillId="5" borderId="8" xfId="0" applyNumberFormat="1" applyFill="1" applyBorder="1"/>
    <xf numFmtId="164" fontId="0" fillId="5" borderId="9" xfId="0" applyNumberFormat="1" applyFill="1" applyBorder="1"/>
    <xf numFmtId="0" fontId="0" fillId="5" borderId="10" xfId="0" applyFill="1" applyBorder="1"/>
    <xf numFmtId="43" fontId="0" fillId="0" borderId="7" xfId="1" applyFont="1" applyFill="1" applyBorder="1"/>
    <xf numFmtId="164" fontId="0" fillId="6" borderId="6" xfId="0" applyNumberFormat="1" applyFill="1" applyBorder="1"/>
    <xf numFmtId="164" fontId="0" fillId="6" borderId="1" xfId="0" applyNumberFormat="1" applyFill="1" applyBorder="1"/>
    <xf numFmtId="43" fontId="0" fillId="6" borderId="7" xfId="1" applyFont="1" applyFill="1" applyBorder="1"/>
    <xf numFmtId="0" fontId="0" fillId="6" borderId="7" xfId="0" applyFill="1" applyBorder="1"/>
    <xf numFmtId="164" fontId="0" fillId="6" borderId="8" xfId="0" applyNumberFormat="1" applyFill="1" applyBorder="1"/>
    <xf numFmtId="164" fontId="0" fillId="6" borderId="9" xfId="0" applyNumberFormat="1" applyFill="1" applyBorder="1"/>
    <xf numFmtId="0" fontId="0" fillId="6" borderId="10" xfId="0" applyFill="1" applyBorder="1"/>
    <xf numFmtId="164" fontId="0" fillId="7" borderId="6" xfId="0" applyNumberFormat="1" applyFill="1" applyBorder="1"/>
    <xf numFmtId="164" fontId="0" fillId="7" borderId="1" xfId="0" applyNumberFormat="1" applyFill="1" applyBorder="1"/>
    <xf numFmtId="43" fontId="0" fillId="7" borderId="7" xfId="1" applyFont="1" applyFill="1" applyBorder="1"/>
    <xf numFmtId="43" fontId="0" fillId="0" borderId="10" xfId="1" applyFont="1" applyBorder="1"/>
    <xf numFmtId="43" fontId="0" fillId="6" borderId="10" xfId="1" applyFont="1" applyFill="1" applyBorder="1"/>
    <xf numFmtId="43" fontId="0" fillId="6" borderId="2" xfId="1" applyFont="1" applyFill="1" applyBorder="1"/>
    <xf numFmtId="0" fontId="0" fillId="6" borderId="2" xfId="0" applyFill="1" applyBorder="1"/>
    <xf numFmtId="43" fontId="0" fillId="6" borderId="16" xfId="1" applyFont="1" applyFill="1" applyBorder="1"/>
    <xf numFmtId="43" fontId="0" fillId="0" borderId="2" xfId="1" applyFont="1" applyBorder="1"/>
    <xf numFmtId="43" fontId="0" fillId="0" borderId="16" xfId="1" applyFont="1" applyBorder="1"/>
    <xf numFmtId="43" fontId="0" fillId="0" borderId="1" xfId="0" applyNumberFormat="1" applyBorder="1"/>
    <xf numFmtId="0" fontId="0" fillId="0" borderId="1" xfId="0" applyBorder="1" applyAlignment="1">
      <alignment horizontal="center"/>
    </xf>
    <xf numFmtId="166" fontId="0" fillId="0" borderId="1" xfId="0" applyNumberFormat="1" applyBorder="1"/>
    <xf numFmtId="43" fontId="0" fillId="0" borderId="10" xfId="1" applyFont="1" applyFill="1" applyBorder="1"/>
    <xf numFmtId="43" fontId="0" fillId="0" borderId="18" xfId="0" applyNumberFormat="1" applyBorder="1"/>
    <xf numFmtId="43" fontId="0" fillId="0" borderId="10" xfId="0" applyNumberFormat="1" applyBorder="1"/>
    <xf numFmtId="165" fontId="0" fillId="0" borderId="7" xfId="0" applyNumberFormat="1" applyBorder="1"/>
    <xf numFmtId="43" fontId="0" fillId="0" borderId="7" xfId="0" applyNumberFormat="1" applyBorder="1"/>
    <xf numFmtId="9" fontId="0" fillId="0" borderId="1" xfId="2" applyFont="1" applyBorder="1"/>
    <xf numFmtId="43" fontId="0" fillId="0" borderId="2" xfId="1" applyFont="1" applyFill="1" applyBorder="1"/>
    <xf numFmtId="43" fontId="0" fillId="0" borderId="16" xfId="1" applyFont="1" applyFill="1" applyBorder="1"/>
    <xf numFmtId="43" fontId="0" fillId="5" borderId="2" xfId="1" applyFont="1" applyFill="1" applyBorder="1"/>
    <xf numFmtId="0" fontId="0" fillId="5" borderId="2" xfId="0" applyFill="1" applyBorder="1"/>
    <xf numFmtId="43" fontId="0" fillId="5" borderId="10" xfId="1" applyFont="1" applyFill="1" applyBorder="1"/>
    <xf numFmtId="43" fontId="0" fillId="5" borderId="16" xfId="1" applyFont="1" applyFill="1" applyBorder="1"/>
    <xf numFmtId="43" fontId="0" fillId="0" borderId="0" xfId="0" applyNumberFormat="1"/>
    <xf numFmtId="166" fontId="0" fillId="0" borderId="0" xfId="0" applyNumberFormat="1"/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wrapText="1"/>
    </xf>
    <xf numFmtId="0" fontId="0" fillId="0" borderId="17" xfId="0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DD9C-6874-4573-9C06-B4F311EE09A7}">
  <dimension ref="A1:T43"/>
  <sheetViews>
    <sheetView zoomScale="65" zoomScaleNormal="10" workbookViewId="0">
      <selection activeCell="AZ84" sqref="AZ84"/>
    </sheetView>
  </sheetViews>
  <sheetFormatPr defaultColWidth="11.42578125" defaultRowHeight="14.45"/>
  <cols>
    <col min="1" max="1" width="24.140625" customWidth="1"/>
    <col min="2" max="2" width="9.28515625" customWidth="1"/>
    <col min="3" max="3" width="10.85546875" customWidth="1"/>
    <col min="4" max="4" width="21.7109375" customWidth="1"/>
    <col min="5" max="5" width="11" customWidth="1"/>
    <col min="6" max="6" width="10.28515625" customWidth="1"/>
    <col min="7" max="7" width="14.28515625" customWidth="1"/>
    <col min="8" max="8" width="10.85546875" customWidth="1"/>
    <col min="9" max="9" width="13.28515625" customWidth="1"/>
    <col min="10" max="10" width="20.28515625" customWidth="1"/>
    <col min="11" max="11" width="11.28515625" customWidth="1"/>
    <col min="12" max="12" width="20.42578125" customWidth="1"/>
    <col min="13" max="13" width="13.140625" customWidth="1"/>
    <col min="14" max="14" width="13.28515625" customWidth="1"/>
    <col min="15" max="15" width="12.42578125" customWidth="1"/>
  </cols>
  <sheetData>
    <row r="1" spans="1:20" ht="15" thickBot="1"/>
    <row r="2" spans="1:20" ht="15" thickBot="1">
      <c r="B2" s="65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7"/>
      <c r="T2" s="63" t="s">
        <v>1</v>
      </c>
    </row>
    <row r="3" spans="1:20" ht="15" thickBot="1">
      <c r="B3" s="8" t="s">
        <v>2</v>
      </c>
      <c r="C3" s="9" t="s">
        <v>3</v>
      </c>
      <c r="D3" s="10" t="s">
        <v>4</v>
      </c>
      <c r="E3" s="11" t="s">
        <v>2</v>
      </c>
      <c r="F3" s="12" t="s">
        <v>3</v>
      </c>
      <c r="G3" s="13" t="s">
        <v>5</v>
      </c>
      <c r="H3" s="8" t="s">
        <v>2</v>
      </c>
      <c r="I3" s="9" t="s">
        <v>3</v>
      </c>
      <c r="J3" s="10" t="s">
        <v>6</v>
      </c>
      <c r="K3" s="11" t="s">
        <v>2</v>
      </c>
      <c r="L3" s="12" t="s">
        <v>3</v>
      </c>
      <c r="M3" s="13" t="s">
        <v>7</v>
      </c>
      <c r="N3" s="8" t="s">
        <v>2</v>
      </c>
      <c r="O3" s="9" t="s">
        <v>3</v>
      </c>
      <c r="P3" s="10" t="s">
        <v>8</v>
      </c>
      <c r="Q3" s="11" t="s">
        <v>2</v>
      </c>
      <c r="R3" s="12" t="s">
        <v>3</v>
      </c>
      <c r="S3" s="13" t="s">
        <v>9</v>
      </c>
      <c r="T3" s="64"/>
    </row>
    <row r="4" spans="1:20">
      <c r="A4" s="4" t="s">
        <v>10</v>
      </c>
      <c r="B4" s="26"/>
      <c r="C4" s="27"/>
      <c r="D4" s="28"/>
      <c r="E4" s="14"/>
      <c r="F4" s="15"/>
      <c r="G4" s="25"/>
      <c r="H4" s="14">
        <v>4.1666666666666664E-2</v>
      </c>
      <c r="I4" s="15">
        <v>0.99930555555555556</v>
      </c>
      <c r="J4" s="25">
        <v>8820</v>
      </c>
      <c r="K4" s="14">
        <v>0</v>
      </c>
      <c r="L4" s="15">
        <v>0.99930555555555556</v>
      </c>
      <c r="M4" s="25">
        <v>8820</v>
      </c>
      <c r="N4" s="26"/>
      <c r="O4" s="27"/>
      <c r="P4" s="28"/>
      <c r="Q4" s="26"/>
      <c r="R4" s="27"/>
      <c r="S4" s="38"/>
      <c r="T4" s="47">
        <f>J4+M4</f>
        <v>17640</v>
      </c>
    </row>
    <row r="5" spans="1:20">
      <c r="A5" s="4" t="s">
        <v>11</v>
      </c>
      <c r="B5" s="26"/>
      <c r="C5" s="27"/>
      <c r="D5" s="28"/>
      <c r="E5" s="14">
        <v>0.25</v>
      </c>
      <c r="F5" s="15">
        <v>0.375</v>
      </c>
      <c r="G5" s="25">
        <f>1257+3771</f>
        <v>5028</v>
      </c>
      <c r="H5" s="14"/>
      <c r="I5" s="15"/>
      <c r="J5" s="6"/>
      <c r="K5" s="14"/>
      <c r="L5" s="15"/>
      <c r="M5" s="6"/>
      <c r="N5" s="26"/>
      <c r="O5" s="27"/>
      <c r="P5" s="29"/>
      <c r="Q5" s="26"/>
      <c r="R5" s="27"/>
      <c r="S5" s="39"/>
      <c r="T5" s="25">
        <f>G5</f>
        <v>5028</v>
      </c>
    </row>
    <row r="6" spans="1:20" ht="15" thickBot="1">
      <c r="A6" s="4" t="s">
        <v>12</v>
      </c>
      <c r="B6" s="30"/>
      <c r="C6" s="31"/>
      <c r="D6" s="37"/>
      <c r="E6" s="16">
        <v>0.54166666666666663</v>
      </c>
      <c r="F6" s="17">
        <v>0.95833333333333337</v>
      </c>
      <c r="G6" s="7"/>
      <c r="H6" s="16"/>
      <c r="I6" s="17"/>
      <c r="J6" s="7"/>
      <c r="K6" s="16"/>
      <c r="L6" s="17"/>
      <c r="M6" s="7"/>
      <c r="N6" s="30"/>
      <c r="O6" s="31"/>
      <c r="P6" s="37"/>
      <c r="Q6" s="30"/>
      <c r="R6" s="31"/>
      <c r="S6" s="40"/>
      <c r="T6" s="48"/>
    </row>
    <row r="7" spans="1:20" ht="15" thickBot="1"/>
    <row r="8" spans="1:20" ht="15" thickBot="1">
      <c r="B8" s="65" t="s">
        <v>13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7"/>
      <c r="T8" s="63" t="s">
        <v>1</v>
      </c>
    </row>
    <row r="9" spans="1:20" ht="15" thickBot="1">
      <c r="B9" s="8" t="s">
        <v>2</v>
      </c>
      <c r="C9" s="9" t="s">
        <v>3</v>
      </c>
      <c r="D9" s="10" t="s">
        <v>4</v>
      </c>
      <c r="E9" s="11" t="s">
        <v>2</v>
      </c>
      <c r="F9" s="12" t="s">
        <v>3</v>
      </c>
      <c r="G9" s="13" t="s">
        <v>5</v>
      </c>
      <c r="H9" s="8" t="s">
        <v>2</v>
      </c>
      <c r="I9" s="9" t="s">
        <v>3</v>
      </c>
      <c r="J9" s="10" t="s">
        <v>6</v>
      </c>
      <c r="K9" s="11" t="s">
        <v>2</v>
      </c>
      <c r="L9" s="12" t="s">
        <v>3</v>
      </c>
      <c r="M9" s="13" t="s">
        <v>7</v>
      </c>
      <c r="N9" s="8" t="s">
        <v>2</v>
      </c>
      <c r="O9" s="9" t="s">
        <v>3</v>
      </c>
      <c r="P9" s="10" t="s">
        <v>8</v>
      </c>
      <c r="Q9" s="11" t="s">
        <v>2</v>
      </c>
      <c r="R9" s="12" t="s">
        <v>3</v>
      </c>
      <c r="S9" s="13" t="s">
        <v>9</v>
      </c>
      <c r="T9" s="64"/>
    </row>
    <row r="10" spans="1:20">
      <c r="A10" s="4" t="s">
        <v>10</v>
      </c>
      <c r="B10" s="14"/>
      <c r="C10" s="15"/>
      <c r="D10" s="25"/>
      <c r="E10" s="14"/>
      <c r="F10" s="15"/>
      <c r="G10" s="25"/>
      <c r="H10" s="26"/>
      <c r="I10" s="27"/>
      <c r="J10" s="28"/>
      <c r="K10" s="26"/>
      <c r="L10" s="27"/>
      <c r="M10" s="28"/>
      <c r="N10" s="26"/>
      <c r="O10" s="27"/>
      <c r="P10" s="28"/>
      <c r="Q10" s="26"/>
      <c r="R10" s="27"/>
      <c r="S10" s="38"/>
      <c r="T10" s="47">
        <v>0</v>
      </c>
    </row>
    <row r="11" spans="1:20">
      <c r="A11" s="4" t="s">
        <v>11</v>
      </c>
      <c r="B11" s="14">
        <v>0.85416666666666663</v>
      </c>
      <c r="C11" s="15">
        <v>1.1458333333333333</v>
      </c>
      <c r="D11" s="25">
        <v>2750</v>
      </c>
      <c r="E11" s="14">
        <v>0.16666666666666666</v>
      </c>
      <c r="F11" s="15">
        <v>0.85416666666666663</v>
      </c>
      <c r="G11" s="25">
        <v>6285</v>
      </c>
      <c r="H11" s="26"/>
      <c r="I11" s="27"/>
      <c r="J11" s="29"/>
      <c r="K11" s="26"/>
      <c r="L11" s="27"/>
      <c r="M11" s="29"/>
      <c r="N11" s="26"/>
      <c r="O11" s="27"/>
      <c r="P11" s="29"/>
      <c r="Q11" s="26"/>
      <c r="R11" s="27"/>
      <c r="S11" s="39"/>
      <c r="T11" s="25">
        <f>D11+G11</f>
        <v>9035</v>
      </c>
    </row>
    <row r="12" spans="1:20" ht="15" thickBot="1">
      <c r="A12" s="4" t="s">
        <v>12</v>
      </c>
      <c r="B12" s="16">
        <v>0.25</v>
      </c>
      <c r="C12" s="17">
        <v>0.85416666666666663</v>
      </c>
      <c r="D12" s="46">
        <v>5700</v>
      </c>
      <c r="E12" s="16"/>
      <c r="F12" s="17"/>
      <c r="G12" s="7"/>
      <c r="H12" s="30"/>
      <c r="I12" s="31"/>
      <c r="J12" s="32"/>
      <c r="K12" s="30"/>
      <c r="L12" s="31"/>
      <c r="M12" s="32"/>
      <c r="N12" s="30"/>
      <c r="O12" s="31"/>
      <c r="P12" s="37"/>
      <c r="Q12" s="30"/>
      <c r="R12" s="31"/>
      <c r="S12" s="40"/>
      <c r="T12" s="48">
        <f>D12</f>
        <v>5700</v>
      </c>
    </row>
    <row r="13" spans="1:20" ht="15" thickBot="1"/>
    <row r="14" spans="1:20" ht="15" thickBot="1">
      <c r="B14" s="65" t="s">
        <v>14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63" t="s">
        <v>1</v>
      </c>
    </row>
    <row r="15" spans="1:20" ht="15" thickBot="1">
      <c r="B15" s="8" t="s">
        <v>2</v>
      </c>
      <c r="C15" s="9" t="s">
        <v>3</v>
      </c>
      <c r="D15" s="10" t="s">
        <v>4</v>
      </c>
      <c r="E15" s="11" t="s">
        <v>2</v>
      </c>
      <c r="F15" s="12" t="s">
        <v>3</v>
      </c>
      <c r="G15" s="13" t="s">
        <v>5</v>
      </c>
      <c r="H15" s="8" t="s">
        <v>2</v>
      </c>
      <c r="I15" s="9" t="s">
        <v>3</v>
      </c>
      <c r="J15" s="10" t="s">
        <v>6</v>
      </c>
      <c r="K15" s="11" t="s">
        <v>2</v>
      </c>
      <c r="L15" s="12" t="s">
        <v>3</v>
      </c>
      <c r="M15" s="13" t="s">
        <v>7</v>
      </c>
      <c r="N15" s="8" t="s">
        <v>2</v>
      </c>
      <c r="O15" s="9" t="s">
        <v>3</v>
      </c>
      <c r="P15" s="10" t="s">
        <v>8</v>
      </c>
      <c r="Q15" s="11" t="s">
        <v>2</v>
      </c>
      <c r="R15" s="12" t="s">
        <v>3</v>
      </c>
      <c r="S15" s="13" t="s">
        <v>9</v>
      </c>
      <c r="T15" s="64"/>
    </row>
    <row r="16" spans="1:20">
      <c r="A16" s="4" t="s">
        <v>10</v>
      </c>
      <c r="B16" s="26"/>
      <c r="C16" s="27"/>
      <c r="D16" s="28"/>
      <c r="E16" s="26"/>
      <c r="F16" s="27"/>
      <c r="G16" s="28"/>
      <c r="H16" s="26"/>
      <c r="I16" s="27"/>
      <c r="J16" s="28"/>
      <c r="K16" s="14">
        <v>0.25</v>
      </c>
      <c r="L16" s="15">
        <v>0.70833333333333337</v>
      </c>
      <c r="M16" s="25">
        <v>4410</v>
      </c>
      <c r="N16" s="26"/>
      <c r="O16" s="27"/>
      <c r="P16" s="28"/>
      <c r="Q16" s="14"/>
      <c r="R16" s="15"/>
      <c r="S16" s="41"/>
      <c r="T16" s="47">
        <f>M16</f>
        <v>4410</v>
      </c>
    </row>
    <row r="17" spans="1:20">
      <c r="A17" s="4" t="s">
        <v>11</v>
      </c>
      <c r="B17" s="26"/>
      <c r="C17" s="27"/>
      <c r="D17" s="29"/>
      <c r="E17" s="26"/>
      <c r="F17" s="27"/>
      <c r="G17" s="29"/>
      <c r="H17" s="26"/>
      <c r="I17" s="27"/>
      <c r="J17" s="29"/>
      <c r="K17" s="14"/>
      <c r="L17" s="15"/>
      <c r="M17" s="6"/>
      <c r="N17" s="26"/>
      <c r="O17" s="27"/>
      <c r="P17" s="29"/>
      <c r="Q17" s="14"/>
      <c r="R17" s="15"/>
      <c r="S17" s="4"/>
      <c r="T17" s="49">
        <v>0</v>
      </c>
    </row>
    <row r="18" spans="1:20" ht="15" thickBot="1">
      <c r="A18" s="4" t="s">
        <v>12</v>
      </c>
      <c r="B18" s="30"/>
      <c r="C18" s="31"/>
      <c r="D18" s="32"/>
      <c r="E18" s="30"/>
      <c r="F18" s="31"/>
      <c r="G18" s="32"/>
      <c r="H18" s="30"/>
      <c r="I18" s="31"/>
      <c r="J18" s="32"/>
      <c r="K18" s="16"/>
      <c r="L18" s="17"/>
      <c r="M18" s="7"/>
      <c r="N18" s="30"/>
      <c r="O18" s="31"/>
      <c r="P18" s="37"/>
      <c r="Q18" s="16">
        <v>8.3333333333333329E-2</v>
      </c>
      <c r="R18" s="17">
        <v>0.33333333333333331</v>
      </c>
      <c r="S18" s="42">
        <v>2400</v>
      </c>
      <c r="T18" s="48">
        <f>S18</f>
        <v>2400</v>
      </c>
    </row>
    <row r="19" spans="1:20" ht="15" thickBot="1"/>
    <row r="20" spans="1:20" ht="15" thickBot="1">
      <c r="B20" s="65" t="s">
        <v>15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7"/>
      <c r="T20" s="63" t="s">
        <v>1</v>
      </c>
    </row>
    <row r="21" spans="1:20" ht="15" thickBot="1">
      <c r="B21" s="8" t="s">
        <v>2</v>
      </c>
      <c r="C21" s="9" t="s">
        <v>3</v>
      </c>
      <c r="D21" s="10" t="s">
        <v>4</v>
      </c>
      <c r="E21" s="11" t="s">
        <v>2</v>
      </c>
      <c r="F21" s="12" t="s">
        <v>3</v>
      </c>
      <c r="G21" s="13" t="s">
        <v>5</v>
      </c>
      <c r="H21" s="8" t="s">
        <v>2</v>
      </c>
      <c r="I21" s="9" t="s">
        <v>3</v>
      </c>
      <c r="J21" s="10" t="s">
        <v>6</v>
      </c>
      <c r="K21" s="11" t="s">
        <v>2</v>
      </c>
      <c r="L21" s="12" t="s">
        <v>3</v>
      </c>
      <c r="M21" s="13" t="s">
        <v>7</v>
      </c>
      <c r="N21" s="8" t="s">
        <v>2</v>
      </c>
      <c r="O21" s="9" t="s">
        <v>3</v>
      </c>
      <c r="P21" s="10" t="s">
        <v>8</v>
      </c>
      <c r="Q21" s="11" t="s">
        <v>2</v>
      </c>
      <c r="R21" s="12" t="s">
        <v>3</v>
      </c>
      <c r="S21" s="13" t="s">
        <v>9</v>
      </c>
      <c r="T21" s="64"/>
    </row>
    <row r="22" spans="1:20">
      <c r="A22" s="4" t="s">
        <v>10</v>
      </c>
      <c r="B22" s="14">
        <v>0.25</v>
      </c>
      <c r="C22" s="15">
        <v>0.99930555555555556</v>
      </c>
      <c r="D22" s="5">
        <v>7000</v>
      </c>
      <c r="E22" s="14"/>
      <c r="F22" s="15"/>
      <c r="G22" s="5"/>
      <c r="H22" s="26"/>
      <c r="I22" s="27"/>
      <c r="J22" s="28"/>
      <c r="K22" s="18"/>
      <c r="L22" s="19"/>
      <c r="M22" s="20"/>
      <c r="N22" s="14"/>
      <c r="O22" s="15"/>
      <c r="P22" s="5"/>
      <c r="Q22" s="26"/>
      <c r="R22" s="27"/>
      <c r="S22" s="38"/>
      <c r="T22" s="47">
        <f>D22</f>
        <v>7000</v>
      </c>
    </row>
    <row r="23" spans="1:20">
      <c r="A23" s="4" t="s">
        <v>11</v>
      </c>
      <c r="B23" s="14"/>
      <c r="C23" s="15"/>
      <c r="D23" s="6"/>
      <c r="E23" s="14">
        <v>4.1666666666666664E-2</v>
      </c>
      <c r="F23" s="15">
        <v>0.99930555555555556</v>
      </c>
      <c r="G23" s="5">
        <v>8700</v>
      </c>
      <c r="H23" s="26"/>
      <c r="I23" s="27"/>
      <c r="J23" s="29"/>
      <c r="K23" s="18"/>
      <c r="L23" s="19"/>
      <c r="M23" s="21"/>
      <c r="N23" s="14"/>
      <c r="O23" s="15"/>
      <c r="P23" s="6"/>
      <c r="Q23" s="26"/>
      <c r="R23" s="27"/>
      <c r="S23" s="39"/>
      <c r="T23" s="50">
        <f>G23</f>
        <v>8700</v>
      </c>
    </row>
    <row r="24" spans="1:20" ht="15" thickBot="1">
      <c r="A24" s="4" t="s">
        <v>12</v>
      </c>
      <c r="B24" s="16"/>
      <c r="C24" s="17"/>
      <c r="D24" s="7"/>
      <c r="E24" s="16"/>
      <c r="F24" s="17"/>
      <c r="G24" s="7"/>
      <c r="H24" s="30"/>
      <c r="I24" s="31"/>
      <c r="J24" s="32"/>
      <c r="K24" s="22"/>
      <c r="L24" s="23"/>
      <c r="M24" s="24"/>
      <c r="N24" s="16">
        <v>0</v>
      </c>
      <c r="O24" s="17">
        <v>0.99930555555555556</v>
      </c>
      <c r="P24" s="36">
        <v>9000</v>
      </c>
      <c r="Q24" s="30"/>
      <c r="R24" s="31"/>
      <c r="S24" s="40"/>
      <c r="T24" s="48">
        <f>P24</f>
        <v>9000</v>
      </c>
    </row>
    <row r="25" spans="1:20" ht="15" thickBot="1"/>
    <row r="26" spans="1:20" ht="15" thickBot="1">
      <c r="B26" s="65" t="s">
        <v>16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/>
      <c r="T26" s="63" t="s">
        <v>1</v>
      </c>
    </row>
    <row r="27" spans="1:20" ht="15" thickBot="1">
      <c r="B27" s="8" t="s">
        <v>2</v>
      </c>
      <c r="C27" s="9" t="s">
        <v>3</v>
      </c>
      <c r="D27" s="10" t="s">
        <v>4</v>
      </c>
      <c r="E27" s="11" t="s">
        <v>2</v>
      </c>
      <c r="F27" s="12" t="s">
        <v>3</v>
      </c>
      <c r="G27" s="13" t="s">
        <v>5</v>
      </c>
      <c r="H27" s="8" t="s">
        <v>2</v>
      </c>
      <c r="I27" s="9" t="s">
        <v>3</v>
      </c>
      <c r="J27" s="10" t="s">
        <v>6</v>
      </c>
      <c r="K27" s="11" t="s">
        <v>2</v>
      </c>
      <c r="L27" s="12" t="s">
        <v>3</v>
      </c>
      <c r="M27" s="13" t="s">
        <v>7</v>
      </c>
      <c r="N27" s="8" t="s">
        <v>2</v>
      </c>
      <c r="O27" s="9" t="s">
        <v>3</v>
      </c>
      <c r="P27" s="10" t="s">
        <v>8</v>
      </c>
      <c r="Q27" s="11" t="s">
        <v>2</v>
      </c>
      <c r="R27" s="12" t="s">
        <v>3</v>
      </c>
      <c r="S27" s="13" t="s">
        <v>9</v>
      </c>
      <c r="T27" s="64"/>
    </row>
    <row r="28" spans="1:20">
      <c r="A28" s="4" t="s">
        <v>10</v>
      </c>
      <c r="B28" s="14">
        <v>0.25</v>
      </c>
      <c r="C28" s="15">
        <v>0.99930555555555556</v>
      </c>
      <c r="D28" s="5">
        <v>6900</v>
      </c>
      <c r="E28" s="33">
        <v>0.25</v>
      </c>
      <c r="F28" s="34">
        <v>0.70833333333333337</v>
      </c>
      <c r="G28" s="35">
        <v>1600</v>
      </c>
      <c r="H28" s="18"/>
      <c r="I28" s="19"/>
      <c r="J28" s="20"/>
      <c r="K28" s="14"/>
      <c r="L28" s="15"/>
      <c r="M28" s="5"/>
      <c r="N28" s="14"/>
      <c r="O28" s="15"/>
      <c r="P28" s="5"/>
      <c r="Q28" s="26"/>
      <c r="R28" s="27"/>
      <c r="S28" s="38"/>
      <c r="T28" s="47">
        <f>D28+G28</f>
        <v>8500</v>
      </c>
    </row>
    <row r="29" spans="1:20">
      <c r="A29" s="4" t="s">
        <v>11</v>
      </c>
      <c r="B29" s="14"/>
      <c r="C29" s="15"/>
      <c r="D29" s="6"/>
      <c r="E29" s="33">
        <v>0.70833333333333337</v>
      </c>
      <c r="F29" s="34">
        <v>0.99930555555555556</v>
      </c>
      <c r="G29" s="35">
        <v>7000</v>
      </c>
      <c r="H29" s="18"/>
      <c r="I29" s="19"/>
      <c r="J29" s="21"/>
      <c r="K29" s="14"/>
      <c r="L29" s="15"/>
      <c r="M29" s="6"/>
      <c r="N29" s="14"/>
      <c r="O29" s="15"/>
      <c r="P29" s="6"/>
      <c r="Q29" s="26"/>
      <c r="R29" s="27"/>
      <c r="S29" s="39"/>
      <c r="T29" s="50">
        <f>G29</f>
        <v>7000</v>
      </c>
    </row>
    <row r="30" spans="1:20" ht="15" thickBot="1">
      <c r="A30" s="4" t="s">
        <v>12</v>
      </c>
      <c r="B30" s="16"/>
      <c r="C30" s="17"/>
      <c r="D30" s="7"/>
      <c r="E30" s="16"/>
      <c r="F30" s="17"/>
      <c r="G30" s="7"/>
      <c r="H30" s="22"/>
      <c r="I30" s="23"/>
      <c r="J30" s="24"/>
      <c r="K30" s="16">
        <v>0.20833333333333334</v>
      </c>
      <c r="L30" s="17">
        <v>0.99930555555555556</v>
      </c>
      <c r="M30" s="7">
        <v>7000</v>
      </c>
      <c r="N30" s="16">
        <v>0.25</v>
      </c>
      <c r="O30" s="17">
        <v>0.99930555555555556</v>
      </c>
      <c r="P30" s="7">
        <v>7400</v>
      </c>
      <c r="Q30" s="30"/>
      <c r="R30" s="31"/>
      <c r="S30" s="40"/>
      <c r="T30" s="36">
        <f>M30+P30</f>
        <v>14400</v>
      </c>
    </row>
    <row r="32" spans="1:20" ht="14.45" customHeight="1">
      <c r="B32" s="62" t="s">
        <v>17</v>
      </c>
      <c r="C32" s="62"/>
      <c r="D32" s="62"/>
      <c r="E32" s="68" t="s">
        <v>18</v>
      </c>
      <c r="H32" s="69" t="s">
        <v>19</v>
      </c>
      <c r="I32" s="60">
        <v>500</v>
      </c>
    </row>
    <row r="33" spans="2:15" ht="14.45" customHeight="1">
      <c r="B33" s="62" t="s">
        <v>10</v>
      </c>
      <c r="C33" s="62"/>
      <c r="D33" s="43">
        <f>T16+T22+T28+T10+T4</f>
        <v>37550</v>
      </c>
      <c r="E33" s="68"/>
      <c r="H33" s="69"/>
      <c r="I33" s="60"/>
    </row>
    <row r="34" spans="2:15">
      <c r="B34" s="62" t="s">
        <v>11</v>
      </c>
      <c r="C34" s="62"/>
      <c r="D34" s="45">
        <f>T17+T23+T29+T11+T5</f>
        <v>29763</v>
      </c>
      <c r="E34" s="68"/>
      <c r="H34" s="69"/>
      <c r="I34" s="60"/>
    </row>
    <row r="35" spans="2:15">
      <c r="B35" s="62" t="s">
        <v>12</v>
      </c>
      <c r="C35" s="62"/>
      <c r="D35" s="43">
        <f>T30+T24+T18+T12</f>
        <v>31500</v>
      </c>
      <c r="E35" s="68"/>
    </row>
    <row r="37" spans="2:15">
      <c r="B37" s="62" t="s">
        <v>20</v>
      </c>
      <c r="C37" s="62"/>
      <c r="D37" s="2" t="s">
        <v>21</v>
      </c>
      <c r="E37" s="2" t="s">
        <v>20</v>
      </c>
      <c r="F37" s="2" t="s">
        <v>20</v>
      </c>
      <c r="G37" s="2" t="s">
        <v>22</v>
      </c>
      <c r="H37" s="2" t="s">
        <v>23</v>
      </c>
      <c r="I37" s="2" t="s">
        <v>24</v>
      </c>
      <c r="J37" s="44"/>
      <c r="K37" s="62" t="s">
        <v>25</v>
      </c>
      <c r="L37" s="62"/>
      <c r="M37" s="62" t="s">
        <v>26</v>
      </c>
      <c r="N37" s="62"/>
      <c r="O37" s="51" t="s">
        <v>27</v>
      </c>
    </row>
    <row r="38" spans="2:15">
      <c r="B38" s="70" t="s">
        <v>10</v>
      </c>
      <c r="C38" s="70"/>
      <c r="D38" s="2">
        <v>132</v>
      </c>
      <c r="E38" s="43">
        <f>D33/D38</f>
        <v>284.469696969697</v>
      </c>
      <c r="F38" s="2">
        <v>284</v>
      </c>
      <c r="G38" s="2">
        <v>3</v>
      </c>
      <c r="H38" s="2">
        <f>F38*G38</f>
        <v>852</v>
      </c>
      <c r="I38" s="60">
        <f>SUM(H38:H40)</f>
        <v>2241</v>
      </c>
      <c r="J38" s="60"/>
      <c r="K38" s="60">
        <f>I38/I32</f>
        <v>4.4820000000000002</v>
      </c>
      <c r="L38" s="60"/>
      <c r="M38" s="60">
        <f>K38*I32</f>
        <v>2241</v>
      </c>
      <c r="N38" s="60"/>
      <c r="O38" s="61">
        <f>(100/3)/100</f>
        <v>0.33333333333333337</v>
      </c>
    </row>
    <row r="39" spans="2:15">
      <c r="B39" s="62" t="s">
        <v>11</v>
      </c>
      <c r="C39" s="62"/>
      <c r="D39" s="2">
        <v>132</v>
      </c>
      <c r="E39" s="43">
        <f>D34/D39</f>
        <v>225.47727272727272</v>
      </c>
      <c r="F39" s="2">
        <v>225</v>
      </c>
      <c r="G39" s="2">
        <v>3</v>
      </c>
      <c r="H39" s="2">
        <f>F39*G39</f>
        <v>675</v>
      </c>
      <c r="I39" s="60"/>
      <c r="J39" s="60"/>
      <c r="K39" s="60"/>
      <c r="L39" s="60"/>
      <c r="M39" s="60"/>
      <c r="N39" s="60"/>
      <c r="O39" s="61"/>
    </row>
    <row r="40" spans="2:15">
      <c r="B40" s="62" t="s">
        <v>12</v>
      </c>
      <c r="C40" s="62"/>
      <c r="D40" s="2">
        <v>132</v>
      </c>
      <c r="E40" s="43">
        <f>D35/D40</f>
        <v>238.63636363636363</v>
      </c>
      <c r="F40" s="2">
        <v>238</v>
      </c>
      <c r="G40" s="2">
        <v>3</v>
      </c>
      <c r="H40" s="2">
        <f>F40*G40</f>
        <v>714</v>
      </c>
      <c r="I40" s="60"/>
      <c r="J40" s="60"/>
      <c r="K40" s="60"/>
      <c r="L40" s="60"/>
      <c r="M40" s="60"/>
      <c r="N40" s="60"/>
      <c r="O40" s="61"/>
    </row>
    <row r="42" spans="2:15">
      <c r="I42" s="1"/>
      <c r="K42" s="62" t="s">
        <v>28</v>
      </c>
      <c r="L42" s="62"/>
      <c r="M42" s="3" t="s">
        <v>29</v>
      </c>
      <c r="N42" s="2" t="s">
        <v>30</v>
      </c>
    </row>
    <row r="43" spans="2:15">
      <c r="K43" s="62">
        <f>M38*O38</f>
        <v>747.00000000000011</v>
      </c>
      <c r="L43" s="62"/>
      <c r="M43" s="3">
        <v>25</v>
      </c>
      <c r="N43" s="43">
        <f>K43*M43</f>
        <v>18675.000000000004</v>
      </c>
    </row>
  </sheetData>
  <mergeCells count="29">
    <mergeCell ref="B38:C38"/>
    <mergeCell ref="B39:C39"/>
    <mergeCell ref="B40:C40"/>
    <mergeCell ref="I38:J40"/>
    <mergeCell ref="B35:C35"/>
    <mergeCell ref="B8:S8"/>
    <mergeCell ref="T8:T9"/>
    <mergeCell ref="B2:S2"/>
    <mergeCell ref="T2:T3"/>
    <mergeCell ref="T14:T15"/>
    <mergeCell ref="B14:S14"/>
    <mergeCell ref="T20:T21"/>
    <mergeCell ref="T26:T27"/>
    <mergeCell ref="B33:C33"/>
    <mergeCell ref="B34:C34"/>
    <mergeCell ref="M37:N37"/>
    <mergeCell ref="B37:C37"/>
    <mergeCell ref="B32:D32"/>
    <mergeCell ref="B20:S20"/>
    <mergeCell ref="B26:S26"/>
    <mergeCell ref="E32:E35"/>
    <mergeCell ref="H32:H34"/>
    <mergeCell ref="I32:I34"/>
    <mergeCell ref="M38:N40"/>
    <mergeCell ref="O38:O40"/>
    <mergeCell ref="K42:L42"/>
    <mergeCell ref="K43:L43"/>
    <mergeCell ref="K37:L37"/>
    <mergeCell ref="K38:L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2429-249E-4748-AE54-DC7ED4465827}">
  <dimension ref="A1:U32"/>
  <sheetViews>
    <sheetView tabSelected="1" zoomScale="52" zoomScaleNormal="102" workbookViewId="0">
      <selection activeCell="P33" sqref="P33"/>
    </sheetView>
  </sheetViews>
  <sheetFormatPr defaultColWidth="11.42578125" defaultRowHeight="14.45"/>
  <cols>
    <col min="1" max="1" width="24.140625" customWidth="1"/>
    <col min="2" max="2" width="12.42578125" customWidth="1"/>
    <col min="3" max="3" width="10.28515625" customWidth="1"/>
    <col min="4" max="4" width="13.5703125" customWidth="1"/>
    <col min="5" max="5" width="11" customWidth="1"/>
    <col min="6" max="6" width="12.42578125" customWidth="1"/>
    <col min="7" max="7" width="14.28515625" customWidth="1"/>
    <col min="8" max="8" width="9.28515625" customWidth="1"/>
    <col min="9" max="9" width="11.140625" customWidth="1"/>
    <col min="10" max="10" width="12.7109375" customWidth="1"/>
    <col min="11" max="11" width="12.42578125" customWidth="1"/>
    <col min="12" max="12" width="12" customWidth="1"/>
    <col min="13" max="13" width="11.28515625" customWidth="1"/>
    <col min="14" max="14" width="12.28515625" customWidth="1"/>
    <col min="15" max="15" width="10.85546875" customWidth="1"/>
    <col min="21" max="21" width="11.5703125" customWidth="1"/>
  </cols>
  <sheetData>
    <row r="1" spans="1:21" ht="15" thickBot="1"/>
    <row r="2" spans="1:21" ht="15" thickBot="1">
      <c r="B2" s="65" t="s">
        <v>31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7"/>
      <c r="T2" s="63" t="s">
        <v>1</v>
      </c>
    </row>
    <row r="3" spans="1:21" ht="15" thickBot="1">
      <c r="B3" s="8" t="s">
        <v>2</v>
      </c>
      <c r="C3" s="9" t="s">
        <v>3</v>
      </c>
      <c r="D3" s="10" t="s">
        <v>4</v>
      </c>
      <c r="E3" s="11" t="s">
        <v>2</v>
      </c>
      <c r="F3" s="12" t="s">
        <v>3</v>
      </c>
      <c r="G3" s="13" t="s">
        <v>5</v>
      </c>
      <c r="H3" s="8" t="s">
        <v>2</v>
      </c>
      <c r="I3" s="9" t="s">
        <v>3</v>
      </c>
      <c r="J3" s="10" t="s">
        <v>6</v>
      </c>
      <c r="K3" s="11" t="s">
        <v>2</v>
      </c>
      <c r="L3" s="12" t="s">
        <v>3</v>
      </c>
      <c r="M3" s="13" t="s">
        <v>7</v>
      </c>
      <c r="N3" s="8" t="s">
        <v>2</v>
      </c>
      <c r="O3" s="9" t="s">
        <v>3</v>
      </c>
      <c r="P3" s="10" t="s">
        <v>8</v>
      </c>
      <c r="Q3" s="11" t="s">
        <v>2</v>
      </c>
      <c r="R3" s="12" t="s">
        <v>3</v>
      </c>
      <c r="S3" s="13" t="s">
        <v>9</v>
      </c>
      <c r="T3" s="64"/>
    </row>
    <row r="4" spans="1:21">
      <c r="A4" s="4" t="s">
        <v>10</v>
      </c>
      <c r="B4" s="18"/>
      <c r="C4" s="19"/>
      <c r="D4" s="20"/>
      <c r="E4" s="18"/>
      <c r="F4" s="19"/>
      <c r="G4" s="20"/>
      <c r="H4" s="14"/>
      <c r="I4" s="15"/>
      <c r="J4" s="25"/>
      <c r="K4" s="14">
        <v>0.375</v>
      </c>
      <c r="L4" s="15">
        <v>0.99930555555555556</v>
      </c>
      <c r="M4" s="25">
        <v>5292</v>
      </c>
      <c r="N4" s="18"/>
      <c r="O4" s="19"/>
      <c r="P4" s="20"/>
      <c r="Q4" s="18"/>
      <c r="R4" s="19"/>
      <c r="S4" s="54"/>
      <c r="T4" s="47">
        <f>J4+M4</f>
        <v>5292</v>
      </c>
    </row>
    <row r="5" spans="1:21">
      <c r="A5" s="4" t="s">
        <v>11</v>
      </c>
      <c r="B5" s="18"/>
      <c r="C5" s="19"/>
      <c r="D5" s="20"/>
      <c r="E5" s="18"/>
      <c r="F5" s="19"/>
      <c r="G5" s="20"/>
      <c r="H5" s="14"/>
      <c r="I5" s="15"/>
      <c r="J5" s="6"/>
      <c r="K5" s="14"/>
      <c r="L5" s="15"/>
      <c r="M5" s="6"/>
      <c r="N5" s="18"/>
      <c r="O5" s="19"/>
      <c r="P5" s="21"/>
      <c r="Q5" s="18"/>
      <c r="R5" s="19"/>
      <c r="S5" s="55"/>
      <c r="T5" s="25">
        <f>G5</f>
        <v>0</v>
      </c>
      <c r="U5" s="58"/>
    </row>
    <row r="6" spans="1:21" ht="15" thickBot="1">
      <c r="A6" s="4" t="s">
        <v>12</v>
      </c>
      <c r="B6" s="22"/>
      <c r="C6" s="23"/>
      <c r="D6" s="56"/>
      <c r="E6" s="22"/>
      <c r="F6" s="23"/>
      <c r="G6" s="24"/>
      <c r="H6" s="16">
        <v>4.1666666666666664E-2</v>
      </c>
      <c r="I6" s="17">
        <v>0.99930555555555556</v>
      </c>
      <c r="J6" s="7">
        <v>9000</v>
      </c>
      <c r="K6" s="16"/>
      <c r="L6" s="17"/>
      <c r="M6" s="7"/>
      <c r="N6" s="22"/>
      <c r="O6" s="23"/>
      <c r="P6" s="56"/>
      <c r="Q6" s="22"/>
      <c r="R6" s="23"/>
      <c r="S6" s="57"/>
      <c r="T6" s="48">
        <f>J6</f>
        <v>9000</v>
      </c>
    </row>
    <row r="7" spans="1:21" ht="15" thickBot="1"/>
    <row r="8" spans="1:21" ht="15" thickBot="1">
      <c r="B8" s="65" t="s">
        <v>32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7"/>
      <c r="T8" s="63" t="s">
        <v>1</v>
      </c>
    </row>
    <row r="9" spans="1:21" ht="15" thickBot="1">
      <c r="B9" s="8" t="s">
        <v>2</v>
      </c>
      <c r="C9" s="9" t="s">
        <v>3</v>
      </c>
      <c r="D9" s="10" t="s">
        <v>4</v>
      </c>
      <c r="E9" s="11" t="s">
        <v>2</v>
      </c>
      <c r="F9" s="12" t="s">
        <v>3</v>
      </c>
      <c r="G9" s="13" t="s">
        <v>5</v>
      </c>
      <c r="H9" s="8" t="s">
        <v>2</v>
      </c>
      <c r="I9" s="9" t="s">
        <v>3</v>
      </c>
      <c r="J9" s="10" t="s">
        <v>6</v>
      </c>
      <c r="K9" s="11" t="s">
        <v>2</v>
      </c>
      <c r="L9" s="12" t="s">
        <v>3</v>
      </c>
      <c r="M9" s="13" t="s">
        <v>7</v>
      </c>
      <c r="N9" s="8" t="s">
        <v>2</v>
      </c>
      <c r="O9" s="9" t="s">
        <v>3</v>
      </c>
      <c r="P9" s="10" t="s">
        <v>8</v>
      </c>
      <c r="Q9" s="11" t="s">
        <v>2</v>
      </c>
      <c r="R9" s="12" t="s">
        <v>3</v>
      </c>
      <c r="S9" s="13" t="s">
        <v>9</v>
      </c>
      <c r="T9" s="64"/>
    </row>
    <row r="10" spans="1:21">
      <c r="A10" s="4" t="s">
        <v>10</v>
      </c>
      <c r="B10" s="14">
        <v>0.25</v>
      </c>
      <c r="C10" s="15">
        <v>0.99930555555555556</v>
      </c>
      <c r="D10" s="25">
        <v>7056</v>
      </c>
      <c r="E10" s="14">
        <v>4.1666666666666664E-2</v>
      </c>
      <c r="F10" s="15">
        <v>0.99930555555555556</v>
      </c>
      <c r="G10" s="25">
        <v>8820</v>
      </c>
      <c r="H10" s="14"/>
      <c r="I10" s="15"/>
      <c r="J10" s="25"/>
      <c r="K10" s="18"/>
      <c r="L10" s="19"/>
      <c r="M10" s="20"/>
      <c r="N10" s="14"/>
      <c r="O10" s="15"/>
      <c r="P10" s="25"/>
      <c r="Q10" s="18"/>
      <c r="R10" s="19"/>
      <c r="S10" s="54"/>
      <c r="T10" s="47">
        <f>D10+G10</f>
        <v>15876</v>
      </c>
    </row>
    <row r="11" spans="1:21">
      <c r="A11" s="4" t="s">
        <v>11</v>
      </c>
      <c r="B11" s="14"/>
      <c r="C11" s="15"/>
      <c r="D11" s="25"/>
      <c r="E11" s="14"/>
      <c r="F11" s="15"/>
      <c r="G11" s="25"/>
      <c r="H11" s="14">
        <v>4.1666666666666664E-2</v>
      </c>
      <c r="I11" s="15">
        <v>0.99930555555555556</v>
      </c>
      <c r="J11" s="6">
        <v>8800</v>
      </c>
      <c r="K11" s="18"/>
      <c r="L11" s="19"/>
      <c r="M11" s="21"/>
      <c r="N11" s="14"/>
      <c r="O11" s="15"/>
      <c r="P11" s="6"/>
      <c r="Q11" s="18"/>
      <c r="R11" s="19"/>
      <c r="S11" s="55"/>
      <c r="T11" s="25">
        <f>J11</f>
        <v>8800</v>
      </c>
      <c r="U11" s="58"/>
    </row>
    <row r="12" spans="1:21" ht="15" thickBot="1">
      <c r="A12" s="4" t="s">
        <v>12</v>
      </c>
      <c r="B12" s="16"/>
      <c r="C12" s="17"/>
      <c r="D12" s="46"/>
      <c r="E12" s="16"/>
      <c r="F12" s="17"/>
      <c r="G12" s="7"/>
      <c r="H12" s="16"/>
      <c r="I12" s="17"/>
      <c r="J12" s="7"/>
      <c r="K12" s="22"/>
      <c r="L12" s="23"/>
      <c r="M12" s="24"/>
      <c r="N12" s="16">
        <v>0.16666666666666666</v>
      </c>
      <c r="O12" s="17">
        <v>0.79166666666666663</v>
      </c>
      <c r="P12" s="46">
        <v>6000</v>
      </c>
      <c r="Q12" s="22"/>
      <c r="R12" s="23"/>
      <c r="S12" s="57"/>
      <c r="T12" s="48">
        <f>P12</f>
        <v>6000</v>
      </c>
    </row>
    <row r="13" spans="1:21" ht="15" thickBot="1"/>
    <row r="14" spans="1:21" ht="15" thickBot="1">
      <c r="B14" s="65" t="s">
        <v>33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63" t="s">
        <v>1</v>
      </c>
    </row>
    <row r="15" spans="1:21" ht="15" thickBot="1">
      <c r="B15" s="8" t="s">
        <v>2</v>
      </c>
      <c r="C15" s="9" t="s">
        <v>3</v>
      </c>
      <c r="D15" s="10" t="s">
        <v>4</v>
      </c>
      <c r="E15" s="11" t="s">
        <v>2</v>
      </c>
      <c r="F15" s="12" t="s">
        <v>3</v>
      </c>
      <c r="G15" s="13" t="s">
        <v>5</v>
      </c>
      <c r="H15" s="8" t="s">
        <v>2</v>
      </c>
      <c r="I15" s="9" t="s">
        <v>3</v>
      </c>
      <c r="J15" s="10" t="s">
        <v>6</v>
      </c>
      <c r="K15" s="11" t="s">
        <v>2</v>
      </c>
      <c r="L15" s="12" t="s">
        <v>3</v>
      </c>
      <c r="M15" s="13" t="s">
        <v>7</v>
      </c>
      <c r="N15" s="8" t="s">
        <v>2</v>
      </c>
      <c r="O15" s="9" t="s">
        <v>3</v>
      </c>
      <c r="P15" s="10" t="s">
        <v>8</v>
      </c>
      <c r="Q15" s="11" t="s">
        <v>2</v>
      </c>
      <c r="R15" s="12" t="s">
        <v>3</v>
      </c>
      <c r="S15" s="13" t="s">
        <v>9</v>
      </c>
      <c r="T15" s="64"/>
    </row>
    <row r="16" spans="1:21">
      <c r="A16" s="4" t="s">
        <v>10</v>
      </c>
      <c r="B16" s="14">
        <v>0.64583333333333337</v>
      </c>
      <c r="C16" s="15">
        <v>0.97916666666666663</v>
      </c>
      <c r="D16" s="25">
        <v>2646</v>
      </c>
      <c r="E16" s="14">
        <v>4.1666666666666664E-2</v>
      </c>
      <c r="F16" s="15">
        <v>0.99930555555555556</v>
      </c>
      <c r="G16" s="25">
        <v>8820</v>
      </c>
      <c r="H16" s="14"/>
      <c r="I16" s="15"/>
      <c r="J16" s="25"/>
      <c r="K16" s="14"/>
      <c r="L16" s="15"/>
      <c r="M16" s="25"/>
      <c r="N16" s="18"/>
      <c r="O16" s="19"/>
      <c r="P16" s="20"/>
      <c r="Q16" s="14">
        <v>4.1666666666666664E-2</v>
      </c>
      <c r="R16" s="15">
        <v>0.99930555555555556</v>
      </c>
      <c r="S16" s="52">
        <v>8820</v>
      </c>
      <c r="T16" s="47">
        <f>D16+G16+S16</f>
        <v>20286</v>
      </c>
    </row>
    <row r="17" spans="1:21">
      <c r="A17" s="4" t="s">
        <v>11</v>
      </c>
      <c r="B17" s="14"/>
      <c r="C17" s="15"/>
      <c r="D17" s="6"/>
      <c r="E17" s="14"/>
      <c r="F17" s="15"/>
      <c r="G17" s="6"/>
      <c r="H17" s="14">
        <v>4.1666666666666664E-2</v>
      </c>
      <c r="I17" s="15">
        <v>0.99930555555555556</v>
      </c>
      <c r="J17" s="6">
        <v>8800</v>
      </c>
      <c r="K17" s="14"/>
      <c r="L17" s="15"/>
      <c r="M17" s="6"/>
      <c r="N17" s="18"/>
      <c r="O17" s="19"/>
      <c r="P17" s="21"/>
      <c r="Q17" s="14"/>
      <c r="R17" s="15"/>
      <c r="S17" s="4"/>
      <c r="T17" s="5">
        <f>J17</f>
        <v>8800</v>
      </c>
      <c r="U17" s="58"/>
    </row>
    <row r="18" spans="1:21" ht="15" thickBot="1">
      <c r="A18" s="4" t="s">
        <v>12</v>
      </c>
      <c r="B18" s="16"/>
      <c r="C18" s="17"/>
      <c r="D18" s="7"/>
      <c r="E18" s="16"/>
      <c r="F18" s="17"/>
      <c r="G18" s="7"/>
      <c r="H18" s="16"/>
      <c r="I18" s="17"/>
      <c r="J18" s="7"/>
      <c r="K18" s="16">
        <v>0.16666666666666666</v>
      </c>
      <c r="L18" s="17">
        <v>0.54166666666666663</v>
      </c>
      <c r="M18" s="7">
        <v>9000</v>
      </c>
      <c r="N18" s="22"/>
      <c r="O18" s="23"/>
      <c r="P18" s="56"/>
      <c r="Q18" s="16"/>
      <c r="R18" s="17"/>
      <c r="S18" s="53"/>
      <c r="T18" s="48">
        <f>M18</f>
        <v>9000</v>
      </c>
    </row>
    <row r="20" spans="1:21">
      <c r="S20" s="58"/>
      <c r="U20" s="58"/>
    </row>
    <row r="21" spans="1:21" ht="14.45" customHeight="1">
      <c r="B21" s="62" t="s">
        <v>34</v>
      </c>
      <c r="C21" s="62"/>
      <c r="D21" s="62"/>
      <c r="E21" s="68" t="s">
        <v>18</v>
      </c>
      <c r="H21" s="69" t="s">
        <v>19</v>
      </c>
      <c r="I21" s="60">
        <v>500</v>
      </c>
    </row>
    <row r="22" spans="1:21" ht="14.45" customHeight="1">
      <c r="B22" s="62" t="s">
        <v>10</v>
      </c>
      <c r="C22" s="62"/>
      <c r="D22" s="43">
        <f>T16+T10+T4</f>
        <v>41454</v>
      </c>
      <c r="E22" s="68"/>
      <c r="H22" s="69"/>
      <c r="I22" s="60"/>
    </row>
    <row r="23" spans="1:21">
      <c r="B23" s="62" t="s">
        <v>11</v>
      </c>
      <c r="C23" s="62"/>
      <c r="D23" s="45">
        <f>T17+T11+T5</f>
        <v>17600</v>
      </c>
      <c r="E23" s="68"/>
      <c r="F23" s="59">
        <f>D22+D23+D24</f>
        <v>83054</v>
      </c>
      <c r="H23" s="69"/>
      <c r="I23" s="60"/>
    </row>
    <row r="24" spans="1:21">
      <c r="B24" s="62" t="s">
        <v>12</v>
      </c>
      <c r="C24" s="62"/>
      <c r="D24" s="43">
        <f>T18+T12+T6</f>
        <v>24000</v>
      </c>
      <c r="E24" s="68"/>
    </row>
    <row r="26" spans="1:21">
      <c r="B26" s="62" t="s">
        <v>20</v>
      </c>
      <c r="C26" s="62"/>
      <c r="D26" s="2" t="s">
        <v>21</v>
      </c>
      <c r="E26" s="2" t="s">
        <v>20</v>
      </c>
      <c r="F26" s="2" t="s">
        <v>20</v>
      </c>
      <c r="G26" s="2" t="s">
        <v>22</v>
      </c>
      <c r="H26" s="2" t="s">
        <v>23</v>
      </c>
      <c r="I26" s="2" t="s">
        <v>24</v>
      </c>
      <c r="J26" s="44"/>
      <c r="K26" s="62" t="s">
        <v>25</v>
      </c>
      <c r="L26" s="62"/>
      <c r="M26" s="62" t="s">
        <v>26</v>
      </c>
      <c r="N26" s="62"/>
      <c r="O26" s="51" t="s">
        <v>27</v>
      </c>
    </row>
    <row r="27" spans="1:21">
      <c r="B27" s="70" t="s">
        <v>10</v>
      </c>
      <c r="C27" s="70"/>
      <c r="D27" s="2">
        <v>132</v>
      </c>
      <c r="E27" s="43">
        <f>D22/D27</f>
        <v>314.04545454545456</v>
      </c>
      <c r="F27" s="2">
        <v>314</v>
      </c>
      <c r="G27" s="2">
        <v>3</v>
      </c>
      <c r="H27" s="2">
        <f>F27*G27</f>
        <v>942</v>
      </c>
      <c r="I27" s="60">
        <f>SUM(H27:H29)</f>
        <v>1884</v>
      </c>
      <c r="J27" s="60"/>
      <c r="K27" s="60">
        <f>I27/I21</f>
        <v>3.7679999999999998</v>
      </c>
      <c r="L27" s="60"/>
      <c r="M27" s="60">
        <f>K27*I21</f>
        <v>1884</v>
      </c>
      <c r="N27" s="60"/>
      <c r="O27" s="61">
        <f>(100/3)/100</f>
        <v>0.33333333333333337</v>
      </c>
    </row>
    <row r="28" spans="1:21">
      <c r="B28" s="62" t="s">
        <v>11</v>
      </c>
      <c r="C28" s="62"/>
      <c r="D28" s="2">
        <v>132</v>
      </c>
      <c r="E28" s="43">
        <f>D23/D28</f>
        <v>133.33333333333334</v>
      </c>
      <c r="F28" s="2">
        <v>133</v>
      </c>
      <c r="G28" s="2">
        <v>3</v>
      </c>
      <c r="H28" s="2">
        <f>F28*G28</f>
        <v>399</v>
      </c>
      <c r="I28" s="60"/>
      <c r="J28" s="60"/>
      <c r="K28" s="60"/>
      <c r="L28" s="60"/>
      <c r="M28" s="60"/>
      <c r="N28" s="60"/>
      <c r="O28" s="61"/>
    </row>
    <row r="29" spans="1:21">
      <c r="B29" s="62" t="s">
        <v>12</v>
      </c>
      <c r="C29" s="62"/>
      <c r="D29" s="2">
        <v>132</v>
      </c>
      <c r="E29" s="43">
        <f>D24/D29</f>
        <v>181.81818181818181</v>
      </c>
      <c r="F29" s="2">
        <v>181</v>
      </c>
      <c r="G29" s="2">
        <v>3</v>
      </c>
      <c r="H29" s="2">
        <f>F29*G29</f>
        <v>543</v>
      </c>
      <c r="I29" s="60"/>
      <c r="J29" s="60"/>
      <c r="K29" s="60"/>
      <c r="L29" s="60"/>
      <c r="M29" s="60"/>
      <c r="N29" s="60"/>
      <c r="O29" s="61"/>
    </row>
    <row r="30" spans="1:21">
      <c r="E30" s="2" t="s">
        <v>35</v>
      </c>
      <c r="F30" s="2">
        <f>F27+F28+F29</f>
        <v>628</v>
      </c>
    </row>
    <row r="31" spans="1:21">
      <c r="I31" s="1"/>
      <c r="K31" s="62" t="s">
        <v>28</v>
      </c>
      <c r="L31" s="62"/>
      <c r="M31" s="3" t="s">
        <v>29</v>
      </c>
      <c r="N31" s="2" t="s">
        <v>30</v>
      </c>
    </row>
    <row r="32" spans="1:21">
      <c r="K32" s="62">
        <f>M27*O27</f>
        <v>628.00000000000011</v>
      </c>
      <c r="L32" s="62"/>
      <c r="M32" s="3">
        <v>25</v>
      </c>
      <c r="N32" s="43">
        <f>K32*M32</f>
        <v>15700.000000000004</v>
      </c>
    </row>
  </sheetData>
  <mergeCells count="25">
    <mergeCell ref="B24:C24"/>
    <mergeCell ref="E21:E24"/>
    <mergeCell ref="B2:S2"/>
    <mergeCell ref="T2:T3"/>
    <mergeCell ref="B8:S8"/>
    <mergeCell ref="T8:T9"/>
    <mergeCell ref="B14:S14"/>
    <mergeCell ref="T14:T15"/>
    <mergeCell ref="B21:D21"/>
    <mergeCell ref="H21:H23"/>
    <mergeCell ref="I21:I23"/>
    <mergeCell ref="B22:C22"/>
    <mergeCell ref="B23:C23"/>
    <mergeCell ref="B26:C26"/>
    <mergeCell ref="K26:L26"/>
    <mergeCell ref="M26:N26"/>
    <mergeCell ref="B27:C27"/>
    <mergeCell ref="I27:J29"/>
    <mergeCell ref="K27:L29"/>
    <mergeCell ref="M27:N29"/>
    <mergeCell ref="O27:O29"/>
    <mergeCell ref="B28:C28"/>
    <mergeCell ref="B29:C29"/>
    <mergeCell ref="K31:L31"/>
    <mergeCell ref="K32:L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Arias</dc:creator>
  <cp:keywords/>
  <dc:description/>
  <cp:lastModifiedBy/>
  <cp:revision/>
  <dcterms:created xsi:type="dcterms:W3CDTF">2024-11-05T16:54:46Z</dcterms:created>
  <dcterms:modified xsi:type="dcterms:W3CDTF">2025-02-11T22:03:17Z</dcterms:modified>
  <cp:category/>
  <cp:contentStatus/>
</cp:coreProperties>
</file>